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Determ Punteggio (2)" sheetId="1" r:id="rId1"/>
    <sheet name="Foglio1" sheetId="2" r:id="rId2"/>
    <sheet name="Foglio2" sheetId="3" r:id="rId3"/>
    <sheet name="Foglio3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<sst xmlns="http://schemas.openxmlformats.org/spreadsheetml/2006/main" count="62" uniqueCount="34">
  <si>
    <t>N. ordine</t>
  </si>
  <si>
    <t>Ditta</t>
  </si>
  <si>
    <t>Verifica Congruità Offerta</t>
  </si>
  <si>
    <t>Max Punti &gt;&gt;</t>
  </si>
  <si>
    <t>Mesi</t>
  </si>
  <si>
    <t>Punti</t>
  </si>
  <si>
    <t>Totale Punti</t>
  </si>
  <si>
    <t>Almeno</t>
  </si>
  <si>
    <t>Media Punti Altre Ditte</t>
  </si>
  <si>
    <t>Ricarico Percentuale x Determin.ne Limite Congruità</t>
  </si>
  <si>
    <t>Ricarico Punti x Deter. Limite Congruità</t>
  </si>
  <si>
    <t>Limite Max Congruità Offerta</t>
  </si>
  <si>
    <t>Meno di</t>
  </si>
  <si>
    <t>Tempi Esecuzione Fornitura (Valore Migliore il Più Basso)</t>
  </si>
  <si>
    <t>Tempi Intervento Assistenza Tecnica (Valore Migliore il Più Basso)</t>
  </si>
  <si>
    <t>Valore Migliore il Più Basso</t>
  </si>
  <si>
    <t>Valore Migliore il Più Alto (Corso Gratuito Iniziale x Docenti)</t>
  </si>
  <si>
    <t>Valore Migliore il Più Alto</t>
  </si>
  <si>
    <t>Garanzia (Valore Migliore il Più Alto)</t>
  </si>
  <si>
    <t>Importo</t>
  </si>
  <si>
    <t>GG.</t>
  </si>
  <si>
    <t>Offerta Migliore x Voce</t>
  </si>
  <si>
    <t>Puneggio più Alto&gt;&gt;</t>
  </si>
  <si>
    <t>Media altre Ditte &gt;&gt;</t>
  </si>
  <si>
    <t>La Commissione</t>
  </si>
  <si>
    <r>
      <t xml:space="preserve">Valore Economico </t>
    </r>
    <r>
      <rPr>
        <b/>
        <sz val="8"/>
        <rFont val="Arial"/>
        <family val="2"/>
      </rPr>
      <t>(Valore Migliore il Più Basso)</t>
    </r>
  </si>
  <si>
    <t>FAB sas di Campisi</t>
  </si>
  <si>
    <t>DIGITECNICA srl Catania</t>
  </si>
  <si>
    <t xml:space="preserve">      -</t>
  </si>
  <si>
    <t xml:space="preserve">     -</t>
  </si>
  <si>
    <t>ISTITUTO COMPRENSIVO DI SAN PIERO PATTI</t>
  </si>
  <si>
    <t>San Piero Patti, 27/01/2012</t>
  </si>
  <si>
    <t xml:space="preserve">PROSPETTO DETERMINAZIONE PUNTEGGIO GARA PROGETTO PON Obiettivo A1 " AULE DIDATTICHE MOBILI- CLASSI 2.0"  </t>
  </si>
  <si>
    <r>
      <t xml:space="preserve">Max Punti Gara   - </t>
    </r>
    <r>
      <rPr>
        <b/>
        <sz val="12"/>
        <color indexed="53"/>
        <rFont val="Arial"/>
        <family val="2"/>
      </rPr>
      <t>LOTTO 2</t>
    </r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</si>
</sst>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dd/mm/yy;@"/>
    <numFmt numFmtId="176" formatCode="0.0"/>
    <numFmt numFmtId="177" formatCode="00000"/>
    <numFmt numFmtId="178" formatCode="h\.mm\.ss"/>
    <numFmt numFmtId="179" formatCode="############"/>
    <numFmt numFmtId="180" formatCode="[$-410]d\-mmm\-yy;@"/>
    <numFmt numFmtId="181" formatCode="[$-410]d\ mmmm\ yyyy;@"/>
    <numFmt numFmtId="182" formatCode="[&lt;=9999999]####\-####;\(0###\)\ ####\-####"/>
    <numFmt numFmtId="183" formatCode="#,##0.00_ ;\-#,##0.00\ "/>
    <numFmt numFmtId="184" formatCode="#,##0_ ;\-#,##0\ 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3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b/>
      <sz val="12"/>
      <color indexed="58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 style="double">
        <color indexed="25"/>
      </top>
      <bottom style="thin"/>
    </border>
    <border>
      <left style="thin"/>
      <right style="thin"/>
      <top style="double">
        <color indexed="25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uble">
        <color indexed="25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>
        <color indexed="25"/>
      </bottom>
    </border>
    <border>
      <left style="thin"/>
      <right style="medium"/>
      <top style="thin"/>
      <bottom style="double">
        <color indexed="25"/>
      </bottom>
    </border>
    <border>
      <left style="medium"/>
      <right style="thin"/>
      <top style="thin"/>
      <bottom style="double">
        <color indexed="25"/>
      </bottom>
    </border>
    <border>
      <left style="thin"/>
      <right style="thin"/>
      <top style="thin"/>
      <bottom style="double">
        <color indexed="25"/>
      </bottom>
    </border>
    <border>
      <left style="double">
        <color indexed="25"/>
      </left>
      <right style="thin"/>
      <top style="thin"/>
      <bottom style="double">
        <color indexed="25"/>
      </bottom>
    </border>
    <border>
      <left style="thin"/>
      <right style="double">
        <color indexed="25"/>
      </right>
      <top style="thin"/>
      <bottom style="double">
        <color indexed="25"/>
      </bottom>
    </border>
    <border>
      <left style="double">
        <color indexed="25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>
        <color indexed="25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>
        <color indexed="25"/>
      </right>
      <top style="thin"/>
      <bottom style="thin"/>
    </border>
    <border>
      <left style="thin"/>
      <right style="double">
        <color indexed="25"/>
      </right>
      <top>
        <color indexed="63"/>
      </top>
      <bottom>
        <color indexed="63"/>
      </bottom>
    </border>
    <border>
      <left style="double">
        <color indexed="25"/>
      </left>
      <right style="medium"/>
      <top>
        <color indexed="63"/>
      </top>
      <bottom style="double">
        <color indexed="25"/>
      </bottom>
    </border>
    <border>
      <left>
        <color indexed="63"/>
      </left>
      <right>
        <color indexed="63"/>
      </right>
      <top style="thin"/>
      <bottom style="double">
        <color indexed="25"/>
      </bottom>
    </border>
    <border>
      <left style="thin"/>
      <right style="medium"/>
      <top>
        <color indexed="63"/>
      </top>
      <bottom style="double">
        <color indexed="25"/>
      </bottom>
    </border>
    <border>
      <left style="thin"/>
      <right>
        <color indexed="63"/>
      </right>
      <top>
        <color indexed="63"/>
      </top>
      <bottom style="double">
        <color indexed="25"/>
      </bottom>
    </border>
    <border>
      <left style="thin"/>
      <right>
        <color indexed="63"/>
      </right>
      <top style="thin"/>
      <bottom style="double">
        <color indexed="25"/>
      </bottom>
    </border>
    <border>
      <left style="medium"/>
      <right style="double">
        <color indexed="25"/>
      </right>
      <top>
        <color indexed="63"/>
      </top>
      <bottom style="double">
        <color indexed="25"/>
      </bottom>
    </border>
    <border>
      <left>
        <color indexed="63"/>
      </left>
      <right style="thin"/>
      <top style="double">
        <color indexed="25"/>
      </top>
      <bottom>
        <color indexed="63"/>
      </bottom>
    </border>
    <border>
      <left style="thin"/>
      <right style="thin"/>
      <top style="double">
        <color indexed="25"/>
      </top>
      <bottom>
        <color indexed="63"/>
      </bottom>
    </border>
    <border>
      <left style="thin"/>
      <right style="medium"/>
      <top style="double">
        <color indexed="25"/>
      </top>
      <bottom style="thin"/>
    </border>
    <border>
      <left style="medium"/>
      <right>
        <color indexed="63"/>
      </right>
      <top style="double">
        <color indexed="25"/>
      </top>
      <bottom>
        <color indexed="63"/>
      </bottom>
    </border>
    <border>
      <left>
        <color indexed="63"/>
      </left>
      <right>
        <color indexed="63"/>
      </right>
      <top style="double">
        <color indexed="25"/>
      </top>
      <bottom>
        <color indexed="63"/>
      </bottom>
    </border>
    <border>
      <left>
        <color indexed="63"/>
      </left>
      <right style="double">
        <color indexed="25"/>
      </right>
      <top style="double">
        <color indexed="2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25"/>
      </bottom>
    </border>
    <border>
      <left style="thin"/>
      <right style="thin"/>
      <top>
        <color indexed="63"/>
      </top>
      <bottom style="double">
        <color indexed="25"/>
      </bottom>
    </border>
    <border>
      <left>
        <color indexed="63"/>
      </left>
      <right style="medium"/>
      <top style="medium"/>
      <bottom style="double">
        <color indexed="25"/>
      </bottom>
    </border>
    <border>
      <left style="medium"/>
      <right>
        <color indexed="63"/>
      </right>
      <top>
        <color indexed="63"/>
      </top>
      <bottom style="double">
        <color indexed="25"/>
      </bottom>
    </border>
    <border>
      <left>
        <color indexed="63"/>
      </left>
      <right>
        <color indexed="63"/>
      </right>
      <top>
        <color indexed="63"/>
      </top>
      <bottom style="double">
        <color indexed="25"/>
      </bottom>
    </border>
    <border>
      <left>
        <color indexed="63"/>
      </left>
      <right style="double">
        <color indexed="25"/>
      </right>
      <top>
        <color indexed="63"/>
      </top>
      <bottom style="double">
        <color indexed="2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>
        <color indexed="25"/>
      </top>
      <bottom>
        <color indexed="63"/>
      </bottom>
    </border>
    <border>
      <left>
        <color indexed="63"/>
      </left>
      <right style="medium"/>
      <top style="double">
        <color indexed="25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>
        <color indexed="25"/>
      </bottom>
    </border>
    <border>
      <left style="medium"/>
      <right style="double">
        <color indexed="25"/>
      </right>
      <top style="double">
        <color indexed="25"/>
      </top>
      <bottom>
        <color indexed="63"/>
      </bottom>
    </border>
    <border>
      <left style="medium"/>
      <right style="double">
        <color indexed="25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25"/>
      </top>
      <bottom style="medium"/>
    </border>
    <border>
      <left>
        <color indexed="63"/>
      </left>
      <right style="thin"/>
      <top style="double">
        <color indexed="25"/>
      </top>
      <bottom style="medium"/>
    </border>
    <border>
      <left style="double">
        <color indexed="25"/>
      </left>
      <right style="thin"/>
      <top>
        <color indexed="63"/>
      </top>
      <bottom style="thin"/>
    </border>
    <border>
      <left style="double">
        <color indexed="25"/>
      </left>
      <right style="thin"/>
      <top style="thin"/>
      <bottom style="thin"/>
    </border>
    <border>
      <left style="thin"/>
      <right style="double">
        <color indexed="25"/>
      </right>
      <top>
        <color indexed="63"/>
      </top>
      <bottom style="thin"/>
    </border>
    <border>
      <left style="thin"/>
      <right style="double">
        <color indexed="25"/>
      </right>
      <top style="thin"/>
      <bottom style="thin"/>
    </border>
    <border>
      <left>
        <color indexed="63"/>
      </left>
      <right>
        <color indexed="63"/>
      </right>
      <top style="double">
        <color indexed="25"/>
      </top>
      <bottom style="thin"/>
    </border>
    <border>
      <left>
        <color indexed="63"/>
      </left>
      <right style="double">
        <color indexed="25"/>
      </right>
      <top style="double">
        <color indexed="25"/>
      </top>
      <bottom style="thin"/>
    </border>
    <border>
      <left style="double">
        <color indexed="25"/>
      </left>
      <right>
        <color indexed="63"/>
      </right>
      <top style="double">
        <color indexed="25"/>
      </top>
      <bottom>
        <color indexed="63"/>
      </bottom>
    </border>
    <border>
      <left style="double">
        <color indexed="2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5"/>
      </right>
      <top>
        <color indexed="63"/>
      </top>
      <bottom>
        <color indexed="63"/>
      </bottom>
    </border>
    <border>
      <left style="double">
        <color indexed="25"/>
      </left>
      <right>
        <color indexed="63"/>
      </right>
      <top>
        <color indexed="63"/>
      </top>
      <bottom style="double">
        <color indexed="25"/>
      </bottom>
    </border>
    <border>
      <left style="double">
        <color indexed="25"/>
      </left>
      <right style="thin"/>
      <top>
        <color indexed="63"/>
      </top>
      <bottom>
        <color indexed="63"/>
      </bottom>
    </border>
    <border>
      <left style="double">
        <color indexed="25"/>
      </left>
      <right style="thin"/>
      <top>
        <color indexed="63"/>
      </top>
      <bottom style="double">
        <color indexed="2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25"/>
      </right>
      <top style="double">
        <color indexed="25"/>
      </top>
      <bottom style="thin"/>
    </border>
    <border>
      <left style="double">
        <color indexed="25"/>
      </left>
      <right style="medium"/>
      <top style="double">
        <color indexed="25"/>
      </top>
      <bottom style="thin"/>
    </border>
    <border>
      <left style="double">
        <color indexed="25"/>
      </left>
      <right style="medium"/>
      <top style="thin"/>
      <bottom style="thin"/>
    </border>
    <border>
      <left style="double">
        <color indexed="25"/>
      </left>
      <right style="medium"/>
      <top style="thin"/>
      <bottom style="double">
        <color indexed="25"/>
      </bottom>
    </border>
    <border>
      <left style="double">
        <color indexed="25"/>
      </left>
      <right style="thin"/>
      <top style="double">
        <color indexed="2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3" borderId="17" xfId="0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 horizontal="center" vertical="top"/>
      <protection/>
    </xf>
    <xf numFmtId="0" fontId="0" fillId="3" borderId="10" xfId="0" applyFont="1" applyFill="1" applyBorder="1" applyAlignment="1" applyProtection="1">
      <alignment horizontal="center" vertical="top"/>
      <protection/>
    </xf>
    <xf numFmtId="0" fontId="0" fillId="2" borderId="18" xfId="0" applyFill="1" applyBorder="1" applyAlignment="1" applyProtection="1">
      <alignment/>
      <protection locked="0"/>
    </xf>
    <xf numFmtId="4" fontId="0" fillId="2" borderId="6" xfId="0" applyNumberFormat="1" applyFill="1" applyBorder="1" applyAlignment="1" applyProtection="1">
      <alignment/>
      <protection locked="0"/>
    </xf>
    <xf numFmtId="43" fontId="0" fillId="3" borderId="10" xfId="0" applyNumberFormat="1" applyFill="1" applyBorder="1" applyAlignment="1" applyProtection="1">
      <alignment/>
      <protection/>
    </xf>
    <xf numFmtId="3" fontId="0" fillId="2" borderId="6" xfId="0" applyNumberFormat="1" applyFill="1" applyBorder="1" applyAlignment="1" applyProtection="1">
      <alignment horizontal="center"/>
      <protection locked="0"/>
    </xf>
    <xf numFmtId="3" fontId="0" fillId="2" borderId="19" xfId="0" applyNumberFormat="1" applyFill="1" applyBorder="1" applyAlignment="1" applyProtection="1">
      <alignment horizontal="center"/>
      <protection locked="0"/>
    </xf>
    <xf numFmtId="43" fontId="0" fillId="3" borderId="20" xfId="0" applyNumberFormat="1" applyFill="1" applyBorder="1" applyAlignment="1" applyProtection="1">
      <alignment/>
      <protection/>
    </xf>
    <xf numFmtId="43" fontId="0" fillId="3" borderId="10" xfId="0" applyNumberFormat="1" applyFill="1" applyBorder="1" applyAlignment="1" applyProtection="1" quotePrefix="1">
      <alignment/>
      <protection/>
    </xf>
    <xf numFmtId="1" fontId="0" fillId="2" borderId="7" xfId="0" applyNumberFormat="1" applyFill="1" applyBorder="1" applyAlignment="1" applyProtection="1">
      <alignment/>
      <protection locked="0"/>
    </xf>
    <xf numFmtId="43" fontId="6" fillId="3" borderId="21" xfId="0" applyNumberFormat="1" applyFont="1" applyFill="1" applyBorder="1" applyAlignment="1" applyProtection="1">
      <alignment/>
      <protection/>
    </xf>
    <xf numFmtId="0" fontId="0" fillId="3" borderId="9" xfId="0" applyFont="1" applyFill="1" applyBorder="1" applyAlignment="1" applyProtection="1">
      <alignment horizontal="center" vertical="top"/>
      <protection/>
    </xf>
    <xf numFmtId="0" fontId="0" fillId="3" borderId="22" xfId="0" applyFont="1" applyFill="1" applyBorder="1" applyAlignment="1" applyProtection="1">
      <alignment horizontal="center" vertical="top"/>
      <protection/>
    </xf>
    <xf numFmtId="0" fontId="0" fillId="2" borderId="23" xfId="0" applyFill="1" applyBorder="1" applyAlignment="1" applyProtection="1">
      <alignment/>
      <protection locked="0"/>
    </xf>
    <xf numFmtId="4" fontId="0" fillId="2" borderId="9" xfId="0" applyNumberFormat="1" applyFill="1" applyBorder="1" applyAlignment="1" applyProtection="1">
      <alignment/>
      <protection locked="0"/>
    </xf>
    <xf numFmtId="3" fontId="0" fillId="2" borderId="9" xfId="0" applyNumberForma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/>
      <protection locked="0"/>
    </xf>
    <xf numFmtId="43" fontId="0" fillId="3" borderId="24" xfId="0" applyNumberFormat="1" applyFill="1" applyBorder="1" applyAlignment="1" applyProtection="1" quotePrefix="1">
      <alignment/>
      <protection/>
    </xf>
    <xf numFmtId="43" fontId="0" fillId="3" borderId="22" xfId="0" applyNumberFormat="1" applyFill="1" applyBorder="1" applyAlignment="1" applyProtection="1" quotePrefix="1">
      <alignment/>
      <protection/>
    </xf>
    <xf numFmtId="1" fontId="0" fillId="2" borderId="4" xfId="0" applyNumberFormat="1" applyFill="1" applyBorder="1" applyAlignment="1" applyProtection="1">
      <alignment/>
      <protection locked="0"/>
    </xf>
    <xf numFmtId="43" fontId="6" fillId="3" borderId="25" xfId="0" applyNumberFormat="1" applyFont="1" applyFill="1" applyBorder="1" applyAlignment="1" applyProtection="1">
      <alignment/>
      <protection/>
    </xf>
    <xf numFmtId="43" fontId="0" fillId="3" borderId="10" xfId="0" applyNumberFormat="1" applyFont="1" applyFill="1" applyBorder="1" applyAlignment="1" applyProtection="1" quotePrefix="1">
      <alignment/>
      <protection/>
    </xf>
    <xf numFmtId="43" fontId="12" fillId="0" borderId="26" xfId="0" applyNumberFormat="1" applyFont="1" applyBorder="1" applyAlignment="1" applyProtection="1">
      <alignment vertical="center" wrapText="1"/>
      <protection/>
    </xf>
    <xf numFmtId="0" fontId="0" fillId="3" borderId="27" xfId="0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 horizontal="center" vertical="top"/>
      <protection/>
    </xf>
    <xf numFmtId="0" fontId="0" fillId="3" borderId="12" xfId="0" applyFont="1" applyFill="1" applyBorder="1" applyAlignment="1" applyProtection="1">
      <alignment horizontal="center" vertical="top"/>
      <protection/>
    </xf>
    <xf numFmtId="0" fontId="0" fillId="2" borderId="28" xfId="0" applyFill="1" applyBorder="1" applyAlignment="1" applyProtection="1">
      <alignment/>
      <protection locked="0"/>
    </xf>
    <xf numFmtId="4" fontId="0" fillId="2" borderId="13" xfId="0" applyNumberFormat="1" applyFill="1" applyBorder="1" applyAlignment="1" applyProtection="1">
      <alignment/>
      <protection locked="0"/>
    </xf>
    <xf numFmtId="43" fontId="0" fillId="3" borderId="29" xfId="0" applyNumberFormat="1" applyFill="1" applyBorder="1" applyAlignment="1" applyProtection="1">
      <alignment/>
      <protection/>
    </xf>
    <xf numFmtId="3" fontId="0" fillId="2" borderId="13" xfId="0" applyNumberFormat="1" applyFill="1" applyBorder="1" applyAlignment="1" applyProtection="1">
      <alignment horizontal="center"/>
      <protection locked="0"/>
    </xf>
    <xf numFmtId="3" fontId="0" fillId="2" borderId="11" xfId="0" applyNumberFormat="1" applyFill="1" applyBorder="1" applyAlignment="1" applyProtection="1">
      <alignment horizontal="center"/>
      <protection locked="0"/>
    </xf>
    <xf numFmtId="43" fontId="0" fillId="3" borderId="30" xfId="0" applyNumberFormat="1" applyFill="1" applyBorder="1" applyAlignment="1" applyProtection="1">
      <alignment/>
      <protection/>
    </xf>
    <xf numFmtId="4" fontId="0" fillId="2" borderId="11" xfId="0" applyNumberFormat="1" applyFill="1" applyBorder="1" applyAlignment="1" applyProtection="1">
      <alignment/>
      <protection locked="0"/>
    </xf>
    <xf numFmtId="43" fontId="0" fillId="3" borderId="31" xfId="0" applyNumberFormat="1" applyFill="1" applyBorder="1" applyAlignment="1" applyProtection="1" quotePrefix="1">
      <alignment/>
      <protection/>
    </xf>
    <xf numFmtId="43" fontId="0" fillId="3" borderId="12" xfId="0" applyNumberFormat="1" applyFill="1" applyBorder="1" applyAlignment="1" applyProtection="1" quotePrefix="1">
      <alignment/>
      <protection/>
    </xf>
    <xf numFmtId="1" fontId="0" fillId="2" borderId="14" xfId="0" applyNumberFormat="1" applyFill="1" applyBorder="1" applyAlignment="1" applyProtection="1">
      <alignment/>
      <protection locked="0"/>
    </xf>
    <xf numFmtId="43" fontId="0" fillId="3" borderId="29" xfId="0" applyNumberFormat="1" applyFont="1" applyFill="1" applyBorder="1" applyAlignment="1" applyProtection="1" quotePrefix="1">
      <alignment/>
      <protection/>
    </xf>
    <xf numFmtId="43" fontId="6" fillId="3" borderId="32" xfId="0" applyNumberFormat="1" applyFont="1" applyFill="1" applyBorder="1" applyAlignment="1" applyProtection="1">
      <alignment/>
      <protection/>
    </xf>
    <xf numFmtId="0" fontId="0" fillId="0" borderId="33" xfId="0" applyBorder="1" applyAlignment="1" applyProtection="1">
      <alignment vertical="center"/>
      <protection/>
    </xf>
    <xf numFmtId="43" fontId="0" fillId="3" borderId="34" xfId="0" applyNumberFormat="1" applyFill="1" applyBorder="1" applyAlignment="1" applyProtection="1">
      <alignment vertical="center"/>
      <protection/>
    </xf>
    <xf numFmtId="4" fontId="6" fillId="0" borderId="2" xfId="0" applyNumberFormat="1" applyFont="1" applyFill="1" applyBorder="1" applyAlignment="1" applyProtection="1">
      <alignment vertical="center" wrapText="1"/>
      <protection/>
    </xf>
    <xf numFmtId="4" fontId="6" fillId="3" borderId="35" xfId="0" applyNumberFormat="1" applyFont="1" applyFill="1" applyBorder="1" applyAlignment="1" applyProtection="1">
      <alignment/>
      <protection/>
    </xf>
    <xf numFmtId="2" fontId="15" fillId="0" borderId="36" xfId="0" applyNumberFormat="1" applyFont="1" applyBorder="1" applyAlignment="1" applyProtection="1">
      <alignment horizontal="center" vertical="center" wrapText="1"/>
      <protection/>
    </xf>
    <xf numFmtId="2" fontId="15" fillId="0" borderId="37" xfId="0" applyNumberFormat="1" applyFont="1" applyBorder="1" applyAlignment="1" applyProtection="1">
      <alignment horizontal="center" vertical="center" wrapText="1"/>
      <protection/>
    </xf>
    <xf numFmtId="2" fontId="15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vertical="center"/>
      <protection/>
    </xf>
    <xf numFmtId="43" fontId="0" fillId="3" borderId="40" xfId="0" applyNumberFormat="1" applyFill="1" applyBorder="1" applyAlignment="1" applyProtection="1">
      <alignment vertical="center"/>
      <protection/>
    </xf>
    <xf numFmtId="4" fontId="6" fillId="0" borderId="40" xfId="0" applyNumberFormat="1" applyFont="1" applyFill="1" applyBorder="1" applyAlignment="1" applyProtection="1">
      <alignment vertical="center" wrapText="1"/>
      <protection/>
    </xf>
    <xf numFmtId="4" fontId="6" fillId="3" borderId="41" xfId="0" applyNumberFormat="1" applyFont="1" applyFill="1" applyBorder="1" applyAlignment="1" applyProtection="1">
      <alignment/>
      <protection/>
    </xf>
    <xf numFmtId="0" fontId="0" fillId="0" borderId="42" xfId="0" applyBorder="1" applyAlignment="1" applyProtection="1">
      <alignment vertical="center"/>
      <protection/>
    </xf>
    <xf numFmtId="43" fontId="0" fillId="3" borderId="43" xfId="0" applyNumberFormat="1" applyFill="1" applyBorder="1" applyAlignment="1" applyProtection="1">
      <alignment vertical="center"/>
      <protection/>
    </xf>
    <xf numFmtId="4" fontId="6" fillId="0" borderId="43" xfId="0" applyNumberFormat="1" applyFont="1" applyFill="1" applyBorder="1" applyAlignment="1" applyProtection="1">
      <alignment vertical="center" wrapText="1"/>
      <protection/>
    </xf>
    <xf numFmtId="4" fontId="6" fillId="3" borderId="44" xfId="0" applyNumberFormat="1" applyFont="1" applyFill="1" applyBorder="1" applyAlignment="1" applyProtection="1">
      <alignment/>
      <protection/>
    </xf>
    <xf numFmtId="2" fontId="15" fillId="0" borderId="45" xfId="0" applyNumberFormat="1" applyFont="1" applyBorder="1" applyAlignment="1" applyProtection="1">
      <alignment horizontal="center" vertical="center" wrapText="1"/>
      <protection/>
    </xf>
    <xf numFmtId="2" fontId="15" fillId="0" borderId="46" xfId="0" applyNumberFormat="1" applyFont="1" applyBorder="1" applyAlignment="1" applyProtection="1">
      <alignment horizontal="center" vertical="center" wrapText="1"/>
      <protection/>
    </xf>
    <xf numFmtId="2" fontId="15" fillId="0" borderId="47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37" xfId="0" applyBorder="1" applyAlignment="1">
      <alignment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43" fontId="0" fillId="3" borderId="34" xfId="0" applyNumberFormat="1" applyFill="1" applyBorder="1" applyAlignment="1" applyProtection="1">
      <alignment vertical="center"/>
      <protection/>
    </xf>
    <xf numFmtId="43" fontId="0" fillId="3" borderId="40" xfId="0" applyNumberFormat="1" applyFill="1" applyBorder="1" applyAlignment="1" applyProtection="1">
      <alignment vertical="center"/>
      <protection/>
    </xf>
    <xf numFmtId="43" fontId="0" fillId="3" borderId="43" xfId="0" applyNumberFormat="1" applyFill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2" borderId="52" xfId="0" applyFill="1" applyBorder="1" applyAlignment="1" applyProtection="1">
      <alignment horizontal="center" vertical="center" wrapText="1"/>
      <protection locked="0"/>
    </xf>
    <xf numFmtId="0" fontId="0" fillId="2" borderId="53" xfId="0" applyFill="1" applyBorder="1" applyAlignment="1" applyProtection="1">
      <alignment horizontal="center" vertical="center" wrapText="1"/>
      <protection locked="0"/>
    </xf>
    <xf numFmtId="0" fontId="0" fillId="2" borderId="54" xfId="0" applyFill="1" applyBorder="1" applyAlignment="1" applyProtection="1">
      <alignment horizontal="center" vertical="center" wrapText="1"/>
      <protection locked="0"/>
    </xf>
    <xf numFmtId="184" fontId="0" fillId="3" borderId="34" xfId="0" applyNumberFormat="1" applyFill="1" applyBorder="1" applyAlignment="1" applyProtection="1">
      <alignment horizontal="center" vertical="center"/>
      <protection/>
    </xf>
    <xf numFmtId="184" fontId="0" fillId="3" borderId="40" xfId="0" applyNumberFormat="1" applyFill="1" applyBorder="1" applyAlignment="1" applyProtection="1">
      <alignment horizontal="center" vertical="center"/>
      <protection/>
    </xf>
    <xf numFmtId="184" fontId="0" fillId="3" borderId="43" xfId="0" applyNumberFormat="1" applyFill="1" applyBorder="1" applyAlignment="1" applyProtection="1">
      <alignment horizontal="center" vertical="center"/>
      <protection/>
    </xf>
    <xf numFmtId="43" fontId="0" fillId="0" borderId="48" xfId="0" applyNumberFormat="1" applyFill="1" applyBorder="1" applyAlignment="1" applyProtection="1">
      <alignment/>
      <protection/>
    </xf>
    <xf numFmtId="43" fontId="0" fillId="0" borderId="55" xfId="0" applyNumberForma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60" xfId="0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textRotation="90" wrapText="1"/>
      <protection/>
    </xf>
    <xf numFmtId="0" fontId="6" fillId="0" borderId="11" xfId="0" applyFont="1" applyBorder="1" applyAlignment="1" applyProtection="1">
      <alignment horizontal="center" vertical="center" textRotation="90" wrapText="1"/>
      <protection/>
    </xf>
    <xf numFmtId="0" fontId="6" fillId="0" borderId="4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6" fillId="0" borderId="62" xfId="0" applyFont="1" applyBorder="1" applyAlignment="1" applyProtection="1">
      <alignment horizontal="center" vertical="center" wrapText="1"/>
      <protection/>
    </xf>
    <xf numFmtId="0" fontId="6" fillId="0" borderId="63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3" fontId="12" fillId="3" borderId="40" xfId="0" applyNumberFormat="1" applyFont="1" applyFill="1" applyBorder="1" applyAlignment="1" applyProtection="1">
      <alignment horizontal="center" vertical="center"/>
      <protection/>
    </xf>
    <xf numFmtId="43" fontId="12" fillId="3" borderId="43" xfId="0" applyNumberFormat="1" applyFont="1" applyFill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 quotePrefix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14" fillId="0" borderId="26" xfId="0" applyFont="1" applyBorder="1" applyAlignment="1" applyProtection="1" quotePrefix="1">
      <alignment vertical="center" wrapText="1"/>
      <protection/>
    </xf>
    <xf numFmtId="0" fontId="14" fillId="0" borderId="26" xfId="0" applyFont="1" applyBorder="1" applyAlignment="1" applyProtection="1">
      <alignment vertical="center" wrapText="1"/>
      <protection/>
    </xf>
    <xf numFmtId="43" fontId="12" fillId="3" borderId="70" xfId="0" applyNumberFormat="1" applyFont="1" applyFill="1" applyBorder="1" applyAlignment="1" applyProtection="1">
      <alignment vertical="center" wrapText="1"/>
      <protection/>
    </xf>
    <xf numFmtId="0" fontId="12" fillId="3" borderId="70" xfId="0" applyFont="1" applyFill="1" applyBorder="1" applyAlignment="1" applyProtection="1">
      <alignment vertical="center" wrapText="1"/>
      <protection/>
    </xf>
    <xf numFmtId="0" fontId="12" fillId="3" borderId="71" xfId="0" applyFont="1" applyFill="1" applyBorder="1" applyAlignment="1" applyProtection="1">
      <alignment vertical="center" wrapText="1"/>
      <protection/>
    </xf>
    <xf numFmtId="10" fontId="12" fillId="2" borderId="40" xfId="0" applyNumberFormat="1" applyFont="1" applyFill="1" applyBorder="1" applyAlignment="1" applyProtection="1">
      <alignment vertical="center"/>
      <protection locked="0"/>
    </xf>
    <xf numFmtId="10" fontId="12" fillId="2" borderId="43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/>
      <protection locked="0"/>
    </xf>
    <xf numFmtId="0" fontId="4" fillId="0" borderId="0" xfId="0" applyFont="1" applyAlignment="1">
      <alignment horizontal="center"/>
    </xf>
    <xf numFmtId="2" fontId="15" fillId="0" borderId="72" xfId="0" applyNumberFormat="1" applyFont="1" applyBorder="1" applyAlignment="1" applyProtection="1">
      <alignment horizontal="center" vertical="center" wrapText="1"/>
      <protection/>
    </xf>
    <xf numFmtId="2" fontId="15" fillId="0" borderId="0" xfId="0" applyNumberFormat="1" applyFont="1" applyBorder="1" applyAlignment="1" applyProtection="1">
      <alignment horizontal="center" vertical="center" wrapText="1"/>
      <protection/>
    </xf>
    <xf numFmtId="2" fontId="15" fillId="0" borderId="68" xfId="0" applyNumberFormat="1" applyFont="1" applyBorder="1" applyAlignment="1" applyProtection="1">
      <alignment horizontal="center" vertical="center" wrapText="1"/>
      <protection/>
    </xf>
    <xf numFmtId="0" fontId="7" fillId="0" borderId="73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6" fillId="0" borderId="74" xfId="0" applyFont="1" applyBorder="1" applyAlignment="1" applyProtection="1">
      <alignment horizontal="center" vertical="center" textRotation="90" wrapText="1"/>
      <protection/>
    </xf>
    <xf numFmtId="0" fontId="6" fillId="0" borderId="75" xfId="0" applyFont="1" applyBorder="1" applyAlignment="1" applyProtection="1">
      <alignment horizontal="center" vertical="center" textRotation="90" wrapText="1"/>
      <protection/>
    </xf>
    <xf numFmtId="0" fontId="6" fillId="0" borderId="76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center"/>
    </xf>
    <xf numFmtId="4" fontId="0" fillId="0" borderId="34" xfId="0" applyNumberFormat="1" applyFill="1" applyBorder="1" applyAlignment="1" applyProtection="1">
      <alignment vertical="center"/>
      <protection/>
    </xf>
    <xf numFmtId="4" fontId="0" fillId="0" borderId="40" xfId="0" applyNumberFormat="1" applyFill="1" applyBorder="1" applyAlignment="1" applyProtection="1">
      <alignment vertical="center"/>
      <protection/>
    </xf>
    <xf numFmtId="4" fontId="0" fillId="0" borderId="43" xfId="0" applyNumberFormat="1" applyFill="1" applyBorder="1" applyAlignment="1" applyProtection="1">
      <alignment vertical="center"/>
      <protection/>
    </xf>
    <xf numFmtId="0" fontId="0" fillId="0" borderId="77" xfId="0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0" fillId="0" borderId="71" xfId="0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 wrapText="1"/>
      <protection/>
    </xf>
    <xf numFmtId="0" fontId="6" fillId="0" borderId="40" xfId="0" applyFont="1" applyBorder="1" applyAlignment="1" applyProtection="1">
      <alignment vertical="center" wrapText="1"/>
      <protection/>
    </xf>
    <xf numFmtId="0" fontId="6" fillId="0" borderId="43" xfId="0" applyFont="1" applyBorder="1" applyAlignment="1" applyProtection="1">
      <alignment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E1">
      <selection activeCell="E7" sqref="E7:T7"/>
    </sheetView>
  </sheetViews>
  <sheetFormatPr defaultColWidth="9.140625" defaultRowHeight="12.75"/>
  <cols>
    <col min="1" max="1" width="3.8515625" style="0" customWidth="1"/>
    <col min="2" max="3" width="3.8515625" style="0" hidden="1" customWidth="1"/>
    <col min="4" max="4" width="23.140625" style="0" customWidth="1"/>
    <col min="5" max="5" width="10.7109375" style="0" customWidth="1"/>
    <col min="6" max="16" width="7.7109375" style="0" customWidth="1"/>
    <col min="17" max="17" width="8.00390625" style="0" customWidth="1"/>
    <col min="18" max="18" width="6.00390625" style="0" customWidth="1"/>
    <col min="19" max="19" width="12.140625" style="0" customWidth="1"/>
    <col min="20" max="20" width="8.00390625" style="0" customWidth="1"/>
    <col min="21" max="21" width="9.00390625" style="0" customWidth="1"/>
    <col min="22" max="22" width="12.140625" style="0" customWidth="1"/>
    <col min="23" max="23" width="9.57421875" style="0" customWidth="1"/>
    <col min="24" max="24" width="13.00390625" style="0" customWidth="1"/>
  </cols>
  <sheetData>
    <row r="1" spans="1:24" ht="20.25">
      <c r="A1" s="145" t="s">
        <v>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3" spans="1:24" ht="16.5">
      <c r="A3" s="97" t="s">
        <v>32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</row>
    <row r="5" ht="13.5" thickBot="1"/>
    <row r="6" ht="12.75" hidden="1"/>
    <row r="7" spans="1:24" ht="16.5" thickTop="1">
      <c r="A7" s="152" t="s">
        <v>0</v>
      </c>
      <c r="B7" s="1"/>
      <c r="C7" s="2"/>
      <c r="D7" s="149" t="s">
        <v>1</v>
      </c>
      <c r="E7" s="122" t="s">
        <v>33</v>
      </c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  <c r="U7" s="124" t="s">
        <v>2</v>
      </c>
      <c r="V7" s="125"/>
      <c r="W7" s="125"/>
      <c r="X7" s="126"/>
    </row>
    <row r="8" spans="1:24" ht="16.5" thickBot="1">
      <c r="A8" s="153"/>
      <c r="B8" s="3"/>
      <c r="C8" s="4"/>
      <c r="D8" s="150"/>
      <c r="E8" s="119">
        <v>100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20"/>
      <c r="U8" s="127"/>
      <c r="V8" s="128"/>
      <c r="W8" s="128"/>
      <c r="X8" s="129"/>
    </row>
    <row r="9" spans="1:24" ht="18.75" customHeight="1" thickBot="1" thickTop="1">
      <c r="A9" s="153"/>
      <c r="B9" s="111"/>
      <c r="C9" s="113"/>
      <c r="D9" s="150"/>
      <c r="E9" s="108" t="s">
        <v>3</v>
      </c>
      <c r="F9" s="89">
        <v>85</v>
      </c>
      <c r="G9" s="88" t="s">
        <v>3</v>
      </c>
      <c r="H9" s="89">
        <v>6</v>
      </c>
      <c r="I9" s="88" t="s">
        <v>3</v>
      </c>
      <c r="J9" s="89">
        <v>3</v>
      </c>
      <c r="K9" s="88" t="s">
        <v>3</v>
      </c>
      <c r="L9" s="89"/>
      <c r="M9" s="88" t="s">
        <v>3</v>
      </c>
      <c r="N9" s="89">
        <v>1</v>
      </c>
      <c r="O9" s="88" t="s">
        <v>3</v>
      </c>
      <c r="P9" s="89"/>
      <c r="Q9" s="101" t="s">
        <v>4</v>
      </c>
      <c r="R9" s="102"/>
      <c r="S9" s="5" t="s">
        <v>5</v>
      </c>
      <c r="T9" s="98" t="s">
        <v>6</v>
      </c>
      <c r="U9" s="130"/>
      <c r="V9" s="131"/>
      <c r="W9" s="131"/>
      <c r="X9" s="132"/>
    </row>
    <row r="10" spans="1:24" s="9" customFormat="1" ht="12.75" customHeight="1">
      <c r="A10" s="153"/>
      <c r="B10" s="111"/>
      <c r="C10" s="113"/>
      <c r="D10" s="150"/>
      <c r="E10" s="109"/>
      <c r="F10" s="90"/>
      <c r="G10" s="81"/>
      <c r="H10" s="90"/>
      <c r="I10" s="81"/>
      <c r="J10" s="90"/>
      <c r="K10" s="81"/>
      <c r="L10" s="90"/>
      <c r="M10" s="81"/>
      <c r="N10" s="90"/>
      <c r="O10" s="81"/>
      <c r="P10" s="90"/>
      <c r="Q10" s="6" t="s">
        <v>7</v>
      </c>
      <c r="R10" s="7">
        <v>36</v>
      </c>
      <c r="S10" s="8">
        <v>5</v>
      </c>
      <c r="T10" s="99"/>
      <c r="U10" s="104" t="s">
        <v>8</v>
      </c>
      <c r="V10" s="106" t="s">
        <v>9</v>
      </c>
      <c r="W10" s="106" t="s">
        <v>10</v>
      </c>
      <c r="X10" s="115" t="s">
        <v>11</v>
      </c>
    </row>
    <row r="11" spans="1:24" s="9" customFormat="1" ht="12.75" customHeight="1">
      <c r="A11" s="153"/>
      <c r="B11" s="111"/>
      <c r="C11" s="113"/>
      <c r="D11" s="150"/>
      <c r="E11" s="109"/>
      <c r="F11" s="90"/>
      <c r="G11" s="81"/>
      <c r="H11" s="90"/>
      <c r="I11" s="81"/>
      <c r="J11" s="90"/>
      <c r="K11" s="81"/>
      <c r="L11" s="90"/>
      <c r="M11" s="81"/>
      <c r="N11" s="90"/>
      <c r="O11" s="81"/>
      <c r="P11" s="90"/>
      <c r="Q11" s="10" t="s">
        <v>7</v>
      </c>
      <c r="R11" s="7">
        <v>24</v>
      </c>
      <c r="S11" s="11">
        <v>3</v>
      </c>
      <c r="T11" s="99"/>
      <c r="U11" s="104"/>
      <c r="V11" s="106"/>
      <c r="W11" s="106"/>
      <c r="X11" s="115"/>
    </row>
    <row r="12" spans="1:24" s="9" customFormat="1" ht="15" customHeight="1">
      <c r="A12" s="153"/>
      <c r="B12" s="111"/>
      <c r="C12" s="113"/>
      <c r="D12" s="150"/>
      <c r="E12" s="110"/>
      <c r="F12" s="91"/>
      <c r="G12" s="82"/>
      <c r="H12" s="91"/>
      <c r="I12" s="82"/>
      <c r="J12" s="91"/>
      <c r="K12" s="82"/>
      <c r="L12" s="91"/>
      <c r="M12" s="82"/>
      <c r="N12" s="91"/>
      <c r="O12" s="82"/>
      <c r="P12" s="91"/>
      <c r="Q12" s="10" t="s">
        <v>12</v>
      </c>
      <c r="R12" s="7">
        <v>24</v>
      </c>
      <c r="S12" s="11">
        <v>0</v>
      </c>
      <c r="T12" s="99"/>
      <c r="U12" s="104"/>
      <c r="V12" s="106"/>
      <c r="W12" s="106"/>
      <c r="X12" s="115"/>
    </row>
    <row r="13" spans="1:24" s="12" customFormat="1" ht="90.75" customHeight="1">
      <c r="A13" s="153"/>
      <c r="B13" s="111"/>
      <c r="C13" s="113"/>
      <c r="D13" s="150"/>
      <c r="E13" s="103" t="s">
        <v>25</v>
      </c>
      <c r="F13" s="87"/>
      <c r="G13" s="117" t="s">
        <v>13</v>
      </c>
      <c r="H13" s="118"/>
      <c r="I13" s="117" t="s">
        <v>14</v>
      </c>
      <c r="J13" s="118"/>
      <c r="K13" s="86" t="s">
        <v>15</v>
      </c>
      <c r="L13" s="87"/>
      <c r="M13" s="117" t="s">
        <v>16</v>
      </c>
      <c r="N13" s="118"/>
      <c r="O13" s="86" t="s">
        <v>17</v>
      </c>
      <c r="P13" s="87"/>
      <c r="Q13" s="86" t="s">
        <v>18</v>
      </c>
      <c r="R13" s="103"/>
      <c r="S13" s="87"/>
      <c r="T13" s="99"/>
      <c r="U13" s="105"/>
      <c r="V13" s="107"/>
      <c r="W13" s="107"/>
      <c r="X13" s="116"/>
    </row>
    <row r="14" spans="1:24" s="20" customFormat="1" ht="21" customHeight="1" thickBot="1">
      <c r="A14" s="154"/>
      <c r="B14" s="112"/>
      <c r="C14" s="114"/>
      <c r="D14" s="151"/>
      <c r="E14" s="13" t="s">
        <v>19</v>
      </c>
      <c r="F14" s="14" t="s">
        <v>5</v>
      </c>
      <c r="G14" s="15" t="s">
        <v>20</v>
      </c>
      <c r="H14" s="14" t="s">
        <v>5</v>
      </c>
      <c r="I14" s="15" t="s">
        <v>20</v>
      </c>
      <c r="J14" s="14" t="s">
        <v>5</v>
      </c>
      <c r="K14" s="16"/>
      <c r="L14" s="14" t="s">
        <v>5</v>
      </c>
      <c r="M14" s="16" t="s">
        <v>20</v>
      </c>
      <c r="N14" s="14" t="s">
        <v>5</v>
      </c>
      <c r="O14" s="16"/>
      <c r="P14" s="14" t="s">
        <v>5</v>
      </c>
      <c r="Q14" s="15"/>
      <c r="R14" s="17" t="s">
        <v>4</v>
      </c>
      <c r="S14" s="14" t="s">
        <v>5</v>
      </c>
      <c r="T14" s="100"/>
      <c r="U14" s="18" t="s">
        <v>5</v>
      </c>
      <c r="V14" s="17"/>
      <c r="W14" s="17"/>
      <c r="X14" s="19" t="s">
        <v>5</v>
      </c>
    </row>
    <row r="15" spans="1:24" ht="12.75" customHeight="1" thickTop="1">
      <c r="A15" s="21">
        <v>1</v>
      </c>
      <c r="B15" s="22">
        <f aca="true" t="shared" si="0" ref="B15:B35">IF(D15&gt;0,1,0)</f>
        <v>1</v>
      </c>
      <c r="C15" s="23">
        <f>IF(D15&gt;0,1,0)</f>
        <v>1</v>
      </c>
      <c r="D15" s="24" t="s">
        <v>26</v>
      </c>
      <c r="E15" s="25">
        <v>1764</v>
      </c>
      <c r="F15" s="26">
        <f>IF(E15&gt;0,F36*E36/E15,0)</f>
        <v>85</v>
      </c>
      <c r="G15" s="27">
        <v>30</v>
      </c>
      <c r="H15" s="26">
        <f>IF(G15&gt;0,H36*G36/G15,0)</f>
        <v>6</v>
      </c>
      <c r="I15" s="28">
        <v>2</v>
      </c>
      <c r="J15" s="29">
        <f>IF(I15&gt;0,J36*I36/I15,0)</f>
        <v>1.5</v>
      </c>
      <c r="K15" s="25" t="s">
        <v>28</v>
      </c>
      <c r="L15" s="26" t="s">
        <v>29</v>
      </c>
      <c r="M15" s="25" t="s">
        <v>28</v>
      </c>
      <c r="N15" s="25" t="s">
        <v>28</v>
      </c>
      <c r="O15" s="25" t="s">
        <v>28</v>
      </c>
      <c r="P15" s="25" t="s">
        <v>28</v>
      </c>
      <c r="Q15" s="95"/>
      <c r="R15" s="31">
        <v>36</v>
      </c>
      <c r="S15" s="26">
        <f>IF(R15&gt;=R10,S10,IF(R15&gt;=R11,S11,IF(R15&lt;R12,S12)))</f>
        <v>5</v>
      </c>
      <c r="T15" s="32">
        <v>97.5</v>
      </c>
      <c r="U15" s="139">
        <f>T38</f>
        <v>87.22</v>
      </c>
      <c r="V15" s="142">
        <v>0.35</v>
      </c>
      <c r="W15" s="133">
        <f>U15*V15</f>
        <v>30.526999999999997</v>
      </c>
      <c r="X15" s="135">
        <f>IF(T36&gt;X25,"L'Offerta Migliore è Anormal.te Bassa","")</f>
      </c>
    </row>
    <row r="16" spans="1:24" ht="12.75" customHeight="1">
      <c r="A16" s="21">
        <v>2</v>
      </c>
      <c r="B16" s="33">
        <f t="shared" si="0"/>
        <v>1</v>
      </c>
      <c r="C16" s="34">
        <f aca="true" t="shared" si="1" ref="C16:C35">C15+B16</f>
        <v>2</v>
      </c>
      <c r="D16" s="35" t="s">
        <v>27</v>
      </c>
      <c r="E16" s="36">
        <v>1993.31</v>
      </c>
      <c r="F16" s="26">
        <f>IF(E16&gt;0,F36*E36/E16,0)</f>
        <v>75.2216163065454</v>
      </c>
      <c r="G16" s="37">
        <v>30</v>
      </c>
      <c r="H16" s="26">
        <f>IF(G16&gt;0,H36*G36/G16,0)</f>
        <v>6</v>
      </c>
      <c r="I16" s="38">
        <v>1</v>
      </c>
      <c r="J16" s="29">
        <f>IF(I16&gt;0,J36*I36/I16,0)</f>
        <v>3</v>
      </c>
      <c r="K16" s="25" t="s">
        <v>28</v>
      </c>
      <c r="L16" s="26" t="s">
        <v>29</v>
      </c>
      <c r="M16" s="25" t="s">
        <v>28</v>
      </c>
      <c r="N16" s="25" t="s">
        <v>28</v>
      </c>
      <c r="O16" s="25" t="s">
        <v>28</v>
      </c>
      <c r="P16" s="25" t="s">
        <v>28</v>
      </c>
      <c r="Q16" s="95"/>
      <c r="R16" s="42">
        <v>24</v>
      </c>
      <c r="S16" s="30">
        <f>IF(R16&gt;=R10,S10,IF(R16&gt;=R11,S11,IF(R16&lt;R12,S12)))</f>
        <v>3</v>
      </c>
      <c r="T16" s="43">
        <v>87.22</v>
      </c>
      <c r="U16" s="140"/>
      <c r="V16" s="142"/>
      <c r="W16" s="133"/>
      <c r="X16" s="136"/>
    </row>
    <row r="17" spans="1:24" ht="12.75" customHeight="1">
      <c r="A17" s="21">
        <f aca="true" t="shared" si="2" ref="A17:A35">IF(D17&gt;0,C17,"")</f>
      </c>
      <c r="B17" s="33">
        <f t="shared" si="0"/>
        <v>0</v>
      </c>
      <c r="C17" s="34">
        <f t="shared" si="1"/>
        <v>2</v>
      </c>
      <c r="D17" s="35"/>
      <c r="E17" s="36"/>
      <c r="F17" s="26">
        <f>IF(E17&gt;0,F36*E36/E17,0)</f>
        <v>0</v>
      </c>
      <c r="G17" s="37"/>
      <c r="H17" s="26">
        <f>IF(G17&gt;0,H36*G36/G17,0)</f>
        <v>0</v>
      </c>
      <c r="I17" s="38"/>
      <c r="J17" s="29">
        <f>IF(I17&gt;0,J36*I36/I17,0)</f>
        <v>0</v>
      </c>
      <c r="K17" s="36"/>
      <c r="L17" s="26">
        <f>IF(K17&gt;0,L36*K36/K17,0)</f>
        <v>0</v>
      </c>
      <c r="M17" s="39"/>
      <c r="N17" s="40">
        <f>IF(M17&gt;0,M17*N36/M36,0)</f>
        <v>0</v>
      </c>
      <c r="O17" s="36"/>
      <c r="P17" s="41">
        <f>IF(O17&gt;0,O17*P36/O36,0)</f>
        <v>0</v>
      </c>
      <c r="Q17" s="95"/>
      <c r="R17" s="42"/>
      <c r="S17" s="30">
        <f>IF(R17&gt;=R10,S10,IF(R17&gt;=R11,S11,IF(R17&lt;R12,S12)))</f>
        <v>0</v>
      </c>
      <c r="T17" s="43">
        <f aca="true" t="shared" si="3" ref="T17:T35">F17+H17+J17+L17+N17+P17+S17</f>
        <v>0</v>
      </c>
      <c r="U17" s="140"/>
      <c r="V17" s="142"/>
      <c r="W17" s="133"/>
      <c r="X17" s="136"/>
    </row>
    <row r="18" spans="1:24" ht="12.75" customHeight="1">
      <c r="A18" s="21">
        <f t="shared" si="2"/>
      </c>
      <c r="B18" s="33">
        <f t="shared" si="0"/>
        <v>0</v>
      </c>
      <c r="C18" s="34">
        <f t="shared" si="1"/>
        <v>2</v>
      </c>
      <c r="D18" s="35"/>
      <c r="E18" s="36"/>
      <c r="F18" s="26">
        <f>IF(E18&gt;0,F36*E36/E18,0)</f>
        <v>0</v>
      </c>
      <c r="G18" s="37"/>
      <c r="H18" s="26">
        <f>IF(G18&gt;0,H36*G36/G18,0)</f>
        <v>0</v>
      </c>
      <c r="I18" s="38"/>
      <c r="J18" s="29">
        <f>IF(I18&gt;0,J36*I36/I18,0)</f>
        <v>0</v>
      </c>
      <c r="K18" s="36"/>
      <c r="L18" s="26">
        <f>IF(K18&gt;0,L36*K36/K18,0)</f>
        <v>0</v>
      </c>
      <c r="M18" s="39"/>
      <c r="N18" s="40">
        <f>IF(M18&gt;0,M18*N36/M36,0)</f>
        <v>0</v>
      </c>
      <c r="O18" s="36"/>
      <c r="P18" s="41">
        <f>IF(O18&gt;0,O18*P36/O36,0)</f>
        <v>0</v>
      </c>
      <c r="Q18" s="95"/>
      <c r="R18" s="42"/>
      <c r="S18" s="30">
        <f>IF(R18&gt;=R10,S10,IF(R18&gt;=R11,S11,IF(R18&lt;R12,S12)))</f>
        <v>0</v>
      </c>
      <c r="T18" s="32">
        <f t="shared" si="3"/>
        <v>0</v>
      </c>
      <c r="U18" s="140"/>
      <c r="V18" s="142"/>
      <c r="W18" s="133"/>
      <c r="X18" s="136"/>
    </row>
    <row r="19" spans="1:24" ht="12.75" customHeight="1">
      <c r="A19" s="21">
        <f t="shared" si="2"/>
      </c>
      <c r="B19" s="33">
        <f t="shared" si="0"/>
        <v>0</v>
      </c>
      <c r="C19" s="34">
        <f t="shared" si="1"/>
        <v>2</v>
      </c>
      <c r="D19" s="35"/>
      <c r="E19" s="36"/>
      <c r="F19" s="26">
        <f>IF(E19&gt;0,F36*E36/E19,0)</f>
        <v>0</v>
      </c>
      <c r="G19" s="37"/>
      <c r="H19" s="26">
        <f>IF(G19&gt;0,H36*G36/G19,0)</f>
        <v>0</v>
      </c>
      <c r="I19" s="38"/>
      <c r="J19" s="29">
        <f>IF(I19&gt;0,J36*I36/I19,0)</f>
        <v>0</v>
      </c>
      <c r="K19" s="36"/>
      <c r="L19" s="26">
        <f>IF(K19&gt;0,L36*K36/K19,0)</f>
        <v>0</v>
      </c>
      <c r="M19" s="39"/>
      <c r="N19" s="40">
        <f>IF(M19&gt;0,M19*N36/M36,0)</f>
        <v>0</v>
      </c>
      <c r="O19" s="36"/>
      <c r="P19" s="41">
        <f>IF(O19&gt;0,O19*P36/O36,0)</f>
        <v>0</v>
      </c>
      <c r="Q19" s="95"/>
      <c r="R19" s="42"/>
      <c r="S19" s="30">
        <f>IF(R19&gt;=R10,S10,IF(R19&gt;=R11,S11,IF(R19&lt;R12,S12)))</f>
        <v>0</v>
      </c>
      <c r="T19" s="32">
        <f t="shared" si="3"/>
        <v>0</v>
      </c>
      <c r="U19" s="140"/>
      <c r="V19" s="142"/>
      <c r="W19" s="133"/>
      <c r="X19" s="136"/>
    </row>
    <row r="20" spans="1:24" ht="12.75" customHeight="1">
      <c r="A20" s="21">
        <f t="shared" si="2"/>
      </c>
      <c r="B20" s="33">
        <f t="shared" si="0"/>
        <v>0</v>
      </c>
      <c r="C20" s="34">
        <f t="shared" si="1"/>
        <v>2</v>
      </c>
      <c r="D20" s="35"/>
      <c r="E20" s="36"/>
      <c r="F20" s="26">
        <f>IF(E20&gt;0,F36*E36/E20,0)</f>
        <v>0</v>
      </c>
      <c r="G20" s="37"/>
      <c r="H20" s="26">
        <f>IF(G20&gt;0,H36*G36/G20,0)</f>
        <v>0</v>
      </c>
      <c r="I20" s="38"/>
      <c r="J20" s="29">
        <f>IF(I20&gt;0,J36*I36/I20,0)</f>
        <v>0</v>
      </c>
      <c r="K20" s="36"/>
      <c r="L20" s="26">
        <f>IF(K20&gt;0,L36*K36/K20,0)</f>
        <v>0</v>
      </c>
      <c r="M20" s="39"/>
      <c r="N20" s="40">
        <f>IF(M20&gt;0,M20*N36/M36,0)</f>
        <v>0</v>
      </c>
      <c r="O20" s="36"/>
      <c r="P20" s="41">
        <f>IF(O20&gt;0,O20*P36/O36,0)</f>
        <v>0</v>
      </c>
      <c r="Q20" s="95"/>
      <c r="R20" s="42"/>
      <c r="S20" s="30">
        <f>IF(R20&gt;=R10,S10,IF(R20&gt;=R11,S11,IF(R20&lt;R12,S12)))</f>
        <v>0</v>
      </c>
      <c r="T20" s="32">
        <f t="shared" si="3"/>
        <v>0</v>
      </c>
      <c r="U20" s="140"/>
      <c r="V20" s="142"/>
      <c r="W20" s="133"/>
      <c r="X20" s="136"/>
    </row>
    <row r="21" spans="1:24" ht="12.75" customHeight="1">
      <c r="A21" s="21">
        <f t="shared" si="2"/>
      </c>
      <c r="B21" s="33">
        <f t="shared" si="0"/>
        <v>0</v>
      </c>
      <c r="C21" s="34">
        <f t="shared" si="1"/>
        <v>2</v>
      </c>
      <c r="D21" s="35"/>
      <c r="E21" s="36"/>
      <c r="F21" s="26">
        <f>IF(E21&gt;0,F36*E36/E21,0)</f>
        <v>0</v>
      </c>
      <c r="G21" s="37"/>
      <c r="H21" s="26">
        <f>IF(G21&gt;0,H36*G36/G21,0)</f>
        <v>0</v>
      </c>
      <c r="I21" s="38"/>
      <c r="J21" s="29">
        <f>IF(I21&gt;0,J36*I36/I21,0)</f>
        <v>0</v>
      </c>
      <c r="K21" s="36"/>
      <c r="L21" s="26">
        <f>IF(K21&gt;0,L36*K36/K21,0)</f>
        <v>0</v>
      </c>
      <c r="M21" s="39"/>
      <c r="N21" s="40">
        <f>IF(M21&gt;0,M21*N36/M36,0)</f>
        <v>0</v>
      </c>
      <c r="O21" s="36"/>
      <c r="P21" s="41">
        <f>IF(O21&gt;0,O21*P36/O36,0)</f>
        <v>0</v>
      </c>
      <c r="Q21" s="95"/>
      <c r="R21" s="42"/>
      <c r="S21" s="44">
        <f>IF(R21&gt;=R10,S10,IF(R21&gt;=R11,S11,IF(R21&lt;R12,S12)))</f>
        <v>0</v>
      </c>
      <c r="T21" s="32">
        <f t="shared" si="3"/>
        <v>0</v>
      </c>
      <c r="U21" s="140"/>
      <c r="V21" s="142"/>
      <c r="W21" s="133"/>
      <c r="X21" s="136"/>
    </row>
    <row r="22" spans="1:24" ht="12.75" customHeight="1">
      <c r="A22" s="21">
        <f t="shared" si="2"/>
      </c>
      <c r="B22" s="33">
        <f t="shared" si="0"/>
        <v>0</v>
      </c>
      <c r="C22" s="34">
        <f t="shared" si="1"/>
        <v>2</v>
      </c>
      <c r="D22" s="35"/>
      <c r="E22" s="36"/>
      <c r="F22" s="26">
        <f>IF(E22&gt;0,F36*E36/E22,0)</f>
        <v>0</v>
      </c>
      <c r="G22" s="37"/>
      <c r="H22" s="26">
        <f>IF(G22&gt;0,H36*G36/G22,0)</f>
        <v>0</v>
      </c>
      <c r="I22" s="38"/>
      <c r="J22" s="29">
        <f>IF(I22&gt;0,J36*I36/I22,0)</f>
        <v>0</v>
      </c>
      <c r="K22" s="36"/>
      <c r="L22" s="26">
        <f>IF(K22&gt;0,L36*K36/K22,0)</f>
        <v>0</v>
      </c>
      <c r="M22" s="39"/>
      <c r="N22" s="40">
        <f>IF(M22&gt;0,M22*N36/M36,0)</f>
        <v>0</v>
      </c>
      <c r="O22" s="36"/>
      <c r="P22" s="41">
        <f>IF(O22&gt;0,O22*P36/O36,0)</f>
        <v>0</v>
      </c>
      <c r="Q22" s="95"/>
      <c r="R22" s="42"/>
      <c r="S22" s="44">
        <f>IF(R22&gt;=R10,S10,IF(R22&gt;=R11,S11,IF(R22&lt;R12,S12)))</f>
        <v>0</v>
      </c>
      <c r="T22" s="32">
        <f t="shared" si="3"/>
        <v>0</v>
      </c>
      <c r="U22" s="140"/>
      <c r="V22" s="142"/>
      <c r="W22" s="133"/>
      <c r="X22" s="136"/>
    </row>
    <row r="23" spans="1:24" ht="12.75" customHeight="1">
      <c r="A23" s="21">
        <f t="shared" si="2"/>
      </c>
      <c r="B23" s="33">
        <f t="shared" si="0"/>
        <v>0</v>
      </c>
      <c r="C23" s="34">
        <f t="shared" si="1"/>
        <v>2</v>
      </c>
      <c r="D23" s="35"/>
      <c r="E23" s="36"/>
      <c r="F23" s="26">
        <f>IF(E23&gt;0,F36*E36/E23,0)</f>
        <v>0</v>
      </c>
      <c r="G23" s="37"/>
      <c r="H23" s="26">
        <f>IF(G23&gt;0,H36*G36/G23,0)</f>
        <v>0</v>
      </c>
      <c r="I23" s="38"/>
      <c r="J23" s="29">
        <f>IF(I23&gt;0,J36*I36/I23,0)</f>
        <v>0</v>
      </c>
      <c r="K23" s="36"/>
      <c r="L23" s="26">
        <f>IF(K23&gt;0,L36*K36/K23,0)</f>
        <v>0</v>
      </c>
      <c r="M23" s="39"/>
      <c r="N23" s="40">
        <f>IF(M23&gt;0,M23*N36/M36,0)</f>
        <v>0</v>
      </c>
      <c r="O23" s="36"/>
      <c r="P23" s="41">
        <f>IF(O23&gt;0,O23*P36/O36,0)</f>
        <v>0</v>
      </c>
      <c r="Q23" s="95"/>
      <c r="R23" s="42"/>
      <c r="S23" s="44">
        <f>IF(R23&gt;=R10,S10,IF(R23&gt;=R11,S11,IF(R23&lt;R12,S12)))</f>
        <v>0</v>
      </c>
      <c r="T23" s="32">
        <f t="shared" si="3"/>
        <v>0</v>
      </c>
      <c r="U23" s="140"/>
      <c r="V23" s="142"/>
      <c r="W23" s="133"/>
      <c r="X23" s="136"/>
    </row>
    <row r="24" spans="1:24" ht="12.75" customHeight="1">
      <c r="A24" s="21">
        <f t="shared" si="2"/>
      </c>
      <c r="B24" s="33">
        <f t="shared" si="0"/>
        <v>0</v>
      </c>
      <c r="C24" s="34">
        <f t="shared" si="1"/>
        <v>2</v>
      </c>
      <c r="D24" s="35"/>
      <c r="E24" s="36"/>
      <c r="F24" s="26">
        <f>IF(E24&gt;0,F36*E36/E24,0)</f>
        <v>0</v>
      </c>
      <c r="G24" s="37"/>
      <c r="H24" s="26">
        <f>IF(G24&gt;0,H36*G36/G24,0)</f>
        <v>0</v>
      </c>
      <c r="I24" s="38"/>
      <c r="J24" s="29">
        <f>IF(I24&gt;0,J36*I36/I24,0)</f>
        <v>0</v>
      </c>
      <c r="K24" s="36"/>
      <c r="L24" s="26">
        <f>IF(K24&gt;0,L36*K36/K24,0)</f>
        <v>0</v>
      </c>
      <c r="M24" s="39"/>
      <c r="N24" s="40">
        <f>IF(M24&gt;0,M24*N36/M36,0)</f>
        <v>0</v>
      </c>
      <c r="O24" s="36"/>
      <c r="P24" s="41">
        <f>IF(O24&gt;0,O24*P36/O36,0)</f>
        <v>0</v>
      </c>
      <c r="Q24" s="95"/>
      <c r="R24" s="42"/>
      <c r="S24" s="44">
        <f>IF(R24&gt;=R10,S10,IF(R24&gt;=R11,S11,IF(R24&lt;R12,S12)))</f>
        <v>0</v>
      </c>
      <c r="T24" s="32">
        <f t="shared" si="3"/>
        <v>0</v>
      </c>
      <c r="U24" s="140"/>
      <c r="V24" s="142"/>
      <c r="W24" s="133"/>
      <c r="X24" s="136"/>
    </row>
    <row r="25" spans="1:24" ht="12.75" customHeight="1">
      <c r="A25" s="21">
        <f t="shared" si="2"/>
      </c>
      <c r="B25" s="33">
        <f t="shared" si="0"/>
        <v>0</v>
      </c>
      <c r="C25" s="34">
        <f t="shared" si="1"/>
        <v>2</v>
      </c>
      <c r="D25" s="35"/>
      <c r="E25" s="36"/>
      <c r="F25" s="26">
        <f>IF(E25&gt;0,F36*E36/E25,0)</f>
        <v>0</v>
      </c>
      <c r="G25" s="37"/>
      <c r="H25" s="26">
        <f>IF(G25&gt;0,H36*G36/G25,0)</f>
        <v>0</v>
      </c>
      <c r="I25" s="38"/>
      <c r="J25" s="29">
        <f>IF(I25&gt;0,J36*I36/I25,0)</f>
        <v>0</v>
      </c>
      <c r="K25" s="36"/>
      <c r="L25" s="26">
        <f>IF(K25&gt;0,L36*K36/K25,0)</f>
        <v>0</v>
      </c>
      <c r="M25" s="39"/>
      <c r="N25" s="40">
        <f>IF(M25&gt;0,M25*N36/M36,0)</f>
        <v>0</v>
      </c>
      <c r="O25" s="36"/>
      <c r="P25" s="41">
        <f>IF(O25&gt;0,O25*P36/O36,0)</f>
        <v>0</v>
      </c>
      <c r="Q25" s="95"/>
      <c r="R25" s="42"/>
      <c r="S25" s="44">
        <f>IF(R25&gt;=R10,S10,IF(R25&gt;=R11,S11,IF(R25&lt;R12,S12)))</f>
        <v>0</v>
      </c>
      <c r="T25" s="32">
        <f t="shared" si="3"/>
        <v>0</v>
      </c>
      <c r="U25" s="140"/>
      <c r="V25" s="142"/>
      <c r="W25" s="133"/>
      <c r="X25" s="45">
        <f>U15+W15</f>
        <v>117.747</v>
      </c>
    </row>
    <row r="26" spans="1:24" ht="12.75" customHeight="1">
      <c r="A26" s="21">
        <f t="shared" si="2"/>
      </c>
      <c r="B26" s="33">
        <f t="shared" si="0"/>
        <v>0</v>
      </c>
      <c r="C26" s="34">
        <f t="shared" si="1"/>
        <v>2</v>
      </c>
      <c r="D26" s="35"/>
      <c r="E26" s="36"/>
      <c r="F26" s="26">
        <f>IF(E26&gt;0,F36*E36/E26,0)</f>
        <v>0</v>
      </c>
      <c r="G26" s="37"/>
      <c r="H26" s="26">
        <f>IF(G26&gt;0,H36*G36/G26,0)</f>
        <v>0</v>
      </c>
      <c r="I26" s="38"/>
      <c r="J26" s="29">
        <f>IF(I26&gt;0,J36*I36/I26,0)</f>
        <v>0</v>
      </c>
      <c r="K26" s="36"/>
      <c r="L26" s="26">
        <f>IF(K26&gt;0,L36*K36/K26,0)</f>
        <v>0</v>
      </c>
      <c r="M26" s="39"/>
      <c r="N26" s="40">
        <f>IF(M26&gt;0,M26*N36/M36,0)</f>
        <v>0</v>
      </c>
      <c r="O26" s="36"/>
      <c r="P26" s="41">
        <f>IF(O26&gt;0,O26*P36/O36,0)</f>
        <v>0</v>
      </c>
      <c r="Q26" s="95"/>
      <c r="R26" s="42"/>
      <c r="S26" s="44">
        <f>IF(R26&gt;=R10,S10,IF(R26&gt;=R11,S11,IF(R26&lt;R12,S12)))</f>
        <v>0</v>
      </c>
      <c r="T26" s="32">
        <f t="shared" si="3"/>
        <v>0</v>
      </c>
      <c r="U26" s="140"/>
      <c r="V26" s="142"/>
      <c r="W26" s="133"/>
      <c r="X26" s="137" t="str">
        <f>IF(T36&lt;=X25,"L'Offerta Migliore Non è Anormal.te Bassa","")</f>
        <v>L'Offerta Migliore Non è Anormal.te Bassa</v>
      </c>
    </row>
    <row r="27" spans="1:24" ht="12.75" customHeight="1">
      <c r="A27" s="21">
        <f t="shared" si="2"/>
      </c>
      <c r="B27" s="33">
        <f t="shared" si="0"/>
        <v>0</v>
      </c>
      <c r="C27" s="34">
        <f t="shared" si="1"/>
        <v>2</v>
      </c>
      <c r="D27" s="35"/>
      <c r="E27" s="36"/>
      <c r="F27" s="26">
        <f>IF(E27&gt;0,F36*E36/E27,0)</f>
        <v>0</v>
      </c>
      <c r="G27" s="37"/>
      <c r="H27" s="26">
        <f>IF(G27&gt;0,H36*G36/G27,0)</f>
        <v>0</v>
      </c>
      <c r="I27" s="38"/>
      <c r="J27" s="29">
        <f>IF(I27&gt;0,J36*I36/I27,0)</f>
        <v>0</v>
      </c>
      <c r="K27" s="36"/>
      <c r="L27" s="26">
        <f>IF(K27&gt;0,L36*K36/K27,0)</f>
        <v>0</v>
      </c>
      <c r="M27" s="39"/>
      <c r="N27" s="40">
        <f>IF(M27&gt;0,M27*N36/M36,0)</f>
        <v>0</v>
      </c>
      <c r="O27" s="36"/>
      <c r="P27" s="41">
        <f>IF(O27&gt;0,O27*P36/O36,0)</f>
        <v>0</v>
      </c>
      <c r="Q27" s="95"/>
      <c r="R27" s="42"/>
      <c r="S27" s="44">
        <f>IF(R27&gt;=R10,S10,IF(R27&gt;=R11,S11,IF(R27&lt;R12,S12)))</f>
        <v>0</v>
      </c>
      <c r="T27" s="32">
        <f t="shared" si="3"/>
        <v>0</v>
      </c>
      <c r="U27" s="140"/>
      <c r="V27" s="142"/>
      <c r="W27" s="133"/>
      <c r="X27" s="138"/>
    </row>
    <row r="28" spans="1:24" ht="12.75" customHeight="1">
      <c r="A28" s="21">
        <f t="shared" si="2"/>
      </c>
      <c r="B28" s="33">
        <f t="shared" si="0"/>
        <v>0</v>
      </c>
      <c r="C28" s="34">
        <f t="shared" si="1"/>
        <v>2</v>
      </c>
      <c r="D28" s="35"/>
      <c r="E28" s="36"/>
      <c r="F28" s="26">
        <f>IF(E28&gt;0,F36*E36/E28,0)</f>
        <v>0</v>
      </c>
      <c r="G28" s="37"/>
      <c r="H28" s="26">
        <f>IF(G28&gt;0,H36*G36/G28,0)</f>
        <v>0</v>
      </c>
      <c r="I28" s="38"/>
      <c r="J28" s="29">
        <f>IF(I28&gt;0,J36*I36/I28,0)</f>
        <v>0</v>
      </c>
      <c r="K28" s="36"/>
      <c r="L28" s="26">
        <f>IF(K28&gt;0,L36*K36/K28,0)</f>
        <v>0</v>
      </c>
      <c r="M28" s="39"/>
      <c r="N28" s="40">
        <f>IF(M28&gt;0,M28*N36/M36,0)</f>
        <v>0</v>
      </c>
      <c r="O28" s="36"/>
      <c r="P28" s="41">
        <f>IF(O28&gt;0,O28*P36/O36,0)</f>
        <v>0</v>
      </c>
      <c r="Q28" s="95"/>
      <c r="R28" s="42"/>
      <c r="S28" s="44">
        <f>IF(R28&gt;=R10,S10,IF(R28&gt;=R11,S11,IF(R28&lt;R12,S12)))</f>
        <v>0</v>
      </c>
      <c r="T28" s="32">
        <f t="shared" si="3"/>
        <v>0</v>
      </c>
      <c r="U28" s="140"/>
      <c r="V28" s="142"/>
      <c r="W28" s="133"/>
      <c r="X28" s="138"/>
    </row>
    <row r="29" spans="1:24" ht="12.75" customHeight="1">
      <c r="A29" s="21">
        <f t="shared" si="2"/>
      </c>
      <c r="B29" s="33">
        <f t="shared" si="0"/>
        <v>0</v>
      </c>
      <c r="C29" s="34">
        <f t="shared" si="1"/>
        <v>2</v>
      </c>
      <c r="D29" s="35"/>
      <c r="E29" s="36"/>
      <c r="F29" s="26">
        <f>IF(E29&gt;0,F36*E36/E29,0)</f>
        <v>0</v>
      </c>
      <c r="G29" s="37"/>
      <c r="H29" s="26">
        <f>IF(G29&gt;0,H36*G36/G29,0)</f>
        <v>0</v>
      </c>
      <c r="I29" s="38"/>
      <c r="J29" s="29">
        <f>IF(I29&gt;0,J36*I36/I29,0)</f>
        <v>0</v>
      </c>
      <c r="K29" s="36"/>
      <c r="L29" s="26">
        <f>IF(K29&gt;0,L36*K36/K29,0)</f>
        <v>0</v>
      </c>
      <c r="M29" s="39"/>
      <c r="N29" s="40">
        <f>IF(M29&gt;0,M29*N36/M36,0)</f>
        <v>0</v>
      </c>
      <c r="O29" s="36"/>
      <c r="P29" s="41">
        <f>IF(O29&gt;0,O29*P36/O36,0)</f>
        <v>0</v>
      </c>
      <c r="Q29" s="95"/>
      <c r="R29" s="42"/>
      <c r="S29" s="44">
        <f>IF(R29&gt;=R10,S10,IF(R29&gt;=R11,S11,IF(R29&lt;R12,S12)))</f>
        <v>0</v>
      </c>
      <c r="T29" s="32">
        <f t="shared" si="3"/>
        <v>0</v>
      </c>
      <c r="U29" s="140"/>
      <c r="V29" s="142"/>
      <c r="W29" s="133"/>
      <c r="X29" s="138"/>
    </row>
    <row r="30" spans="1:24" ht="12.75" customHeight="1">
      <c r="A30" s="21">
        <f t="shared" si="2"/>
      </c>
      <c r="B30" s="33">
        <f t="shared" si="0"/>
        <v>0</v>
      </c>
      <c r="C30" s="34">
        <f t="shared" si="1"/>
        <v>2</v>
      </c>
      <c r="D30" s="35"/>
      <c r="E30" s="36"/>
      <c r="F30" s="26">
        <f>IF(E30&gt;0,F36*E36/E30,0)</f>
        <v>0</v>
      </c>
      <c r="G30" s="37"/>
      <c r="H30" s="26">
        <f>IF(G30&gt;0,H36*G36/G30,0)</f>
        <v>0</v>
      </c>
      <c r="I30" s="38"/>
      <c r="J30" s="29">
        <f>IF(I30&gt;0,J36*I36/I30,0)</f>
        <v>0</v>
      </c>
      <c r="K30" s="36"/>
      <c r="L30" s="26">
        <f>IF(K30&gt;0,L36*K36/K30,0)</f>
        <v>0</v>
      </c>
      <c r="M30" s="39"/>
      <c r="N30" s="40">
        <f>IF(M30&gt;0,M30*N36/M36,0)</f>
        <v>0</v>
      </c>
      <c r="O30" s="36"/>
      <c r="P30" s="41">
        <f>IF(O30&gt;0,O30*P36/O36,0)</f>
        <v>0</v>
      </c>
      <c r="Q30" s="95"/>
      <c r="R30" s="42"/>
      <c r="S30" s="44">
        <f>IF(R30&gt;=R10,S10,IF(R30&gt;=R11,S11,IF(R30&lt;R12,S12)))</f>
        <v>0</v>
      </c>
      <c r="T30" s="32">
        <f t="shared" si="3"/>
        <v>0</v>
      </c>
      <c r="U30" s="140"/>
      <c r="V30" s="142"/>
      <c r="W30" s="133"/>
      <c r="X30" s="138"/>
    </row>
    <row r="31" spans="1:24" ht="12.75" customHeight="1">
      <c r="A31" s="21">
        <f t="shared" si="2"/>
      </c>
      <c r="B31" s="33">
        <f t="shared" si="0"/>
        <v>0</v>
      </c>
      <c r="C31" s="34">
        <f t="shared" si="1"/>
        <v>2</v>
      </c>
      <c r="D31" s="35"/>
      <c r="E31" s="36"/>
      <c r="F31" s="26">
        <f>IF(E31&gt;0,F36*E36/E31,0)</f>
        <v>0</v>
      </c>
      <c r="G31" s="37"/>
      <c r="H31" s="26">
        <f>IF(G31&gt;0,H36*G36/G31,0)</f>
        <v>0</v>
      </c>
      <c r="I31" s="38"/>
      <c r="J31" s="29">
        <f>IF(I31&gt;0,J36*I36/I31,0)</f>
        <v>0</v>
      </c>
      <c r="K31" s="36"/>
      <c r="L31" s="26">
        <f>IF(K31&gt;0,L36*K36/K31,0)</f>
        <v>0</v>
      </c>
      <c r="M31" s="39"/>
      <c r="N31" s="40">
        <f>IF(M31&gt;0,M31*N36/M36,0)</f>
        <v>0</v>
      </c>
      <c r="O31" s="36"/>
      <c r="P31" s="41">
        <f>IF(O31&gt;0,O31*P36/O36,0)</f>
        <v>0</v>
      </c>
      <c r="Q31" s="95"/>
      <c r="R31" s="42"/>
      <c r="S31" s="44">
        <f>IF(R31&gt;=R10,S10,IF(R31&gt;=R11,S11,IF(R31&lt;R12,S12)))</f>
        <v>0</v>
      </c>
      <c r="T31" s="32">
        <f t="shared" si="3"/>
        <v>0</v>
      </c>
      <c r="U31" s="140"/>
      <c r="V31" s="142"/>
      <c r="W31" s="133"/>
      <c r="X31" s="138"/>
    </row>
    <row r="32" spans="1:24" ht="12.75" customHeight="1">
      <c r="A32" s="21">
        <f t="shared" si="2"/>
      </c>
      <c r="B32" s="33">
        <f t="shared" si="0"/>
        <v>0</v>
      </c>
      <c r="C32" s="34">
        <f t="shared" si="1"/>
        <v>2</v>
      </c>
      <c r="D32" s="35"/>
      <c r="E32" s="36"/>
      <c r="F32" s="26">
        <f>IF(E32&gt;0,F36*E36/E32,0)</f>
        <v>0</v>
      </c>
      <c r="G32" s="37"/>
      <c r="H32" s="26">
        <f>IF(G32&gt;0,H36*G36/G32,0)</f>
        <v>0</v>
      </c>
      <c r="I32" s="38"/>
      <c r="J32" s="29">
        <f>IF(I32&gt;0,J36*I36/I32,0)</f>
        <v>0</v>
      </c>
      <c r="K32" s="36"/>
      <c r="L32" s="26">
        <f>IF(K32&gt;0,L36*K36/K32,0)</f>
        <v>0</v>
      </c>
      <c r="M32" s="39"/>
      <c r="N32" s="40">
        <f>IF(M32&gt;0,M32*N36/M36,0)</f>
        <v>0</v>
      </c>
      <c r="O32" s="36"/>
      <c r="P32" s="41">
        <f>IF(O32&gt;0,O32*P36/O36,0)</f>
        <v>0</v>
      </c>
      <c r="Q32" s="95"/>
      <c r="R32" s="42"/>
      <c r="S32" s="44">
        <f>IF(R32&gt;=R10,S10,IF(R32&gt;=R11,S11,IF(R32&lt;R12,S12)))</f>
        <v>0</v>
      </c>
      <c r="T32" s="32">
        <f t="shared" si="3"/>
        <v>0</v>
      </c>
      <c r="U32" s="140"/>
      <c r="V32" s="142"/>
      <c r="W32" s="133"/>
      <c r="X32" s="138"/>
    </row>
    <row r="33" spans="1:24" ht="12.75" customHeight="1">
      <c r="A33" s="21">
        <f t="shared" si="2"/>
      </c>
      <c r="B33" s="33">
        <f t="shared" si="0"/>
        <v>0</v>
      </c>
      <c r="C33" s="34">
        <f t="shared" si="1"/>
        <v>2</v>
      </c>
      <c r="D33" s="35"/>
      <c r="E33" s="36"/>
      <c r="F33" s="26">
        <f>IF(E33&gt;0,F36*E36/E33,0)</f>
        <v>0</v>
      </c>
      <c r="G33" s="37"/>
      <c r="H33" s="26">
        <f>IF(G33&gt;0,H36*G36/G33,0)</f>
        <v>0</v>
      </c>
      <c r="I33" s="38"/>
      <c r="J33" s="29">
        <f>IF(I33&gt;0,J36*I36/I33,0)</f>
        <v>0</v>
      </c>
      <c r="K33" s="36"/>
      <c r="L33" s="26">
        <f>IF(K33&gt;0,L36*K36/K33,0)</f>
        <v>0</v>
      </c>
      <c r="M33" s="39"/>
      <c r="N33" s="40">
        <f>IF(M33&gt;0,M33*N36/M36,0)</f>
        <v>0</v>
      </c>
      <c r="O33" s="36"/>
      <c r="P33" s="41">
        <f>IF(O33&gt;0,O33*P36/O36,0)</f>
        <v>0</v>
      </c>
      <c r="Q33" s="95"/>
      <c r="R33" s="42"/>
      <c r="S33" s="44">
        <f>IF(R33&gt;=R10,S10,IF(R33&gt;=R11,S11,IF(R33&lt;R12,S12)))</f>
        <v>0</v>
      </c>
      <c r="T33" s="32">
        <f t="shared" si="3"/>
        <v>0</v>
      </c>
      <c r="U33" s="140"/>
      <c r="V33" s="142"/>
      <c r="W33" s="133"/>
      <c r="X33" s="138"/>
    </row>
    <row r="34" spans="1:24" ht="12.75" customHeight="1">
      <c r="A34" s="21">
        <f t="shared" si="2"/>
      </c>
      <c r="B34" s="33">
        <f t="shared" si="0"/>
        <v>0</v>
      </c>
      <c r="C34" s="34">
        <f t="shared" si="1"/>
        <v>2</v>
      </c>
      <c r="D34" s="35"/>
      <c r="E34" s="36"/>
      <c r="F34" s="26">
        <f>IF(E34&gt;0,F36*E36/E34,0)</f>
        <v>0</v>
      </c>
      <c r="G34" s="37"/>
      <c r="H34" s="26">
        <f>IF(G34&gt;0,H36*G36/G34,0)</f>
        <v>0</v>
      </c>
      <c r="I34" s="38"/>
      <c r="J34" s="29">
        <f>IF(I34&gt;0,J36*I36/I34,0)</f>
        <v>0</v>
      </c>
      <c r="K34" s="36"/>
      <c r="L34" s="26">
        <f>IF(K34&gt;0,L36*K36/K34,0)</f>
        <v>0</v>
      </c>
      <c r="M34" s="39"/>
      <c r="N34" s="40">
        <f>IF(M34&gt;0,M34*N36/M36,0)</f>
        <v>0</v>
      </c>
      <c r="O34" s="36"/>
      <c r="P34" s="41">
        <f>IF(O34&gt;0,O34*P36/O36,0)</f>
        <v>0</v>
      </c>
      <c r="Q34" s="95"/>
      <c r="R34" s="42"/>
      <c r="S34" s="44">
        <f>IF(R34&gt;=R10,S10,IF(R34&gt;=R11,S11,IF(R34&lt;R12,S12)))</f>
        <v>0</v>
      </c>
      <c r="T34" s="32">
        <f t="shared" si="3"/>
        <v>0</v>
      </c>
      <c r="U34" s="140"/>
      <c r="V34" s="142"/>
      <c r="W34" s="133"/>
      <c r="X34" s="138"/>
    </row>
    <row r="35" spans="1:24" ht="13.5" customHeight="1" thickBot="1">
      <c r="A35" s="46">
        <f t="shared" si="2"/>
      </c>
      <c r="B35" s="47">
        <f t="shared" si="0"/>
        <v>0</v>
      </c>
      <c r="C35" s="48">
        <f t="shared" si="1"/>
        <v>2</v>
      </c>
      <c r="D35" s="49"/>
      <c r="E35" s="50"/>
      <c r="F35" s="51">
        <f>IF(E35&gt;0,F36*E36/E35,0)</f>
        <v>0</v>
      </c>
      <c r="G35" s="52"/>
      <c r="H35" s="51">
        <f>IF(G35&gt;0,H36*G36/G35,0)</f>
        <v>0</v>
      </c>
      <c r="I35" s="53"/>
      <c r="J35" s="54">
        <f>IF(I35&gt;0,J36*I36/I35,0)</f>
        <v>0</v>
      </c>
      <c r="K35" s="50"/>
      <c r="L35" s="51">
        <f>IF(K35&gt;0,L36*K36/K35,0)</f>
        <v>0</v>
      </c>
      <c r="M35" s="55"/>
      <c r="N35" s="56">
        <f>IF(M35&gt;0,M35*N36/M36,0)</f>
        <v>0</v>
      </c>
      <c r="O35" s="50"/>
      <c r="P35" s="57">
        <f>IF(O35&gt;0,O35*P36/O36,0)</f>
        <v>0</v>
      </c>
      <c r="Q35" s="96"/>
      <c r="R35" s="58"/>
      <c r="S35" s="59">
        <f>IF(R35&gt;=R10,S10,IF(R35&gt;=R11,S11,IF(R35&lt;R12,S12)))</f>
        <v>0</v>
      </c>
      <c r="T35" s="60">
        <f t="shared" si="3"/>
        <v>0</v>
      </c>
      <c r="U35" s="141"/>
      <c r="V35" s="143"/>
      <c r="W35" s="134"/>
      <c r="X35" s="138"/>
    </row>
    <row r="36" spans="1:24" ht="23.25" customHeight="1" hidden="1" thickTop="1">
      <c r="A36" s="159"/>
      <c r="B36" s="61"/>
      <c r="C36" s="61"/>
      <c r="D36" s="162" t="s">
        <v>21</v>
      </c>
      <c r="E36" s="83">
        <f>MIN(E15:E35)</f>
        <v>1764</v>
      </c>
      <c r="F36" s="83">
        <f>F9</f>
        <v>85</v>
      </c>
      <c r="G36" s="92">
        <f>MIN(G15:G35)</f>
        <v>30</v>
      </c>
      <c r="H36" s="83">
        <f>H9</f>
        <v>6</v>
      </c>
      <c r="I36" s="92">
        <f>MIN(I15:I35)</f>
        <v>1</v>
      </c>
      <c r="J36" s="83">
        <f>J9</f>
        <v>3</v>
      </c>
      <c r="K36" s="83">
        <f>MIN(K15:K35)</f>
        <v>0</v>
      </c>
      <c r="L36" s="83">
        <f>L9</f>
        <v>0</v>
      </c>
      <c r="M36" s="83">
        <f>MAX(M15:M35)</f>
        <v>0</v>
      </c>
      <c r="N36" s="83">
        <f>N9</f>
        <v>1</v>
      </c>
      <c r="O36" s="83">
        <f>MAX(O15:O35)</f>
        <v>0</v>
      </c>
      <c r="P36" s="83">
        <f>P9</f>
        <v>0</v>
      </c>
      <c r="Q36" s="62"/>
      <c r="R36" s="156"/>
      <c r="S36" s="63" t="s">
        <v>22</v>
      </c>
      <c r="T36" s="64">
        <f>MAX(T15:T35)</f>
        <v>97.5</v>
      </c>
      <c r="U36" s="65"/>
      <c r="V36" s="66"/>
      <c r="W36" s="66"/>
      <c r="X36" s="67"/>
    </row>
    <row r="37" spans="1:24" ht="19.5" customHeight="1" hidden="1" thickBot="1">
      <c r="A37" s="160"/>
      <c r="B37" s="68"/>
      <c r="C37" s="68"/>
      <c r="D37" s="163"/>
      <c r="E37" s="84"/>
      <c r="F37" s="84"/>
      <c r="G37" s="93"/>
      <c r="H37" s="84"/>
      <c r="I37" s="93"/>
      <c r="J37" s="84"/>
      <c r="K37" s="84"/>
      <c r="L37" s="84"/>
      <c r="M37" s="84"/>
      <c r="N37" s="84"/>
      <c r="O37" s="84"/>
      <c r="P37" s="84"/>
      <c r="Q37" s="69"/>
      <c r="R37" s="157"/>
      <c r="S37" s="70"/>
      <c r="T37" s="71">
        <f>COUNTIF(T15:T35,"&gt;0")-1</f>
        <v>1</v>
      </c>
      <c r="U37" s="146">
        <f>U15+W15</f>
        <v>117.747</v>
      </c>
      <c r="V37" s="147"/>
      <c r="W37" s="147"/>
      <c r="X37" s="148"/>
    </row>
    <row r="38" spans="1:24" ht="26.25" customHeight="1" hidden="1" thickBot="1">
      <c r="A38" s="161"/>
      <c r="B38" s="72"/>
      <c r="C38" s="72"/>
      <c r="D38" s="164"/>
      <c r="E38" s="85"/>
      <c r="F38" s="85"/>
      <c r="G38" s="94"/>
      <c r="H38" s="85"/>
      <c r="I38" s="94"/>
      <c r="J38" s="85"/>
      <c r="K38" s="85"/>
      <c r="L38" s="85"/>
      <c r="M38" s="85"/>
      <c r="N38" s="85"/>
      <c r="O38" s="85"/>
      <c r="P38" s="85"/>
      <c r="Q38" s="73"/>
      <c r="R38" s="158"/>
      <c r="S38" s="74" t="s">
        <v>23</v>
      </c>
      <c r="T38" s="75">
        <f>(SUM(T15:T35)-T36)/(T37)</f>
        <v>87.22</v>
      </c>
      <c r="U38" s="76"/>
      <c r="V38" s="77"/>
      <c r="W38" s="77"/>
      <c r="X38" s="78"/>
    </row>
    <row r="39" spans="5:24" ht="13.5" thickTop="1"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X39" s="80"/>
    </row>
    <row r="41" spans="1:6" ht="12.75">
      <c r="A41" s="144" t="s">
        <v>31</v>
      </c>
      <c r="B41" s="144"/>
      <c r="C41" s="144"/>
      <c r="D41" s="144"/>
      <c r="E41" s="144"/>
      <c r="F41" s="144"/>
    </row>
    <row r="43" spans="21:24" ht="14.25" customHeight="1">
      <c r="U43" s="155" t="s">
        <v>24</v>
      </c>
      <c r="V43" s="155"/>
      <c r="W43" s="155"/>
      <c r="X43" s="155"/>
    </row>
    <row r="44" spans="21:24" ht="13.5" customHeight="1">
      <c r="U44" s="121"/>
      <c r="V44" s="121"/>
      <c r="W44" s="121"/>
      <c r="X44" s="121"/>
    </row>
    <row r="45" spans="21:24" ht="13.5" customHeight="1">
      <c r="U45" s="121"/>
      <c r="V45" s="121"/>
      <c r="W45" s="121"/>
      <c r="X45" s="121"/>
    </row>
    <row r="46" spans="21:24" ht="13.5" customHeight="1">
      <c r="U46" s="121"/>
      <c r="V46" s="121"/>
      <c r="W46" s="121"/>
      <c r="X46" s="121"/>
    </row>
    <row r="47" spans="21:24" ht="13.5" customHeight="1">
      <c r="U47" s="121"/>
      <c r="V47" s="121"/>
      <c r="W47" s="121"/>
      <c r="X47" s="121"/>
    </row>
  </sheetData>
  <sheetProtection/>
  <mergeCells count="62">
    <mergeCell ref="A1:X1"/>
    <mergeCell ref="U37:X37"/>
    <mergeCell ref="U44:X44"/>
    <mergeCell ref="U45:X45"/>
    <mergeCell ref="D7:D14"/>
    <mergeCell ref="A7:A14"/>
    <mergeCell ref="U43:X43"/>
    <mergeCell ref="R36:R38"/>
    <mergeCell ref="A36:A38"/>
    <mergeCell ref="D36:D38"/>
    <mergeCell ref="U46:X46"/>
    <mergeCell ref="U47:X47"/>
    <mergeCell ref="E7:T7"/>
    <mergeCell ref="U7:X9"/>
    <mergeCell ref="W15:W35"/>
    <mergeCell ref="X15:X24"/>
    <mergeCell ref="X26:X35"/>
    <mergeCell ref="U15:U35"/>
    <mergeCell ref="V15:V35"/>
    <mergeCell ref="A41:F41"/>
    <mergeCell ref="F36:F38"/>
    <mergeCell ref="E36:E38"/>
    <mergeCell ref="G36:G38"/>
    <mergeCell ref="H36:H38"/>
    <mergeCell ref="X10:X13"/>
    <mergeCell ref="W10:W13"/>
    <mergeCell ref="M13:N13"/>
    <mergeCell ref="E8:T8"/>
    <mergeCell ref="G9:G12"/>
    <mergeCell ref="H9:H12"/>
    <mergeCell ref="E13:F13"/>
    <mergeCell ref="G13:H13"/>
    <mergeCell ref="I13:J13"/>
    <mergeCell ref="A3:X3"/>
    <mergeCell ref="T9:T14"/>
    <mergeCell ref="Q9:R9"/>
    <mergeCell ref="Q13:S13"/>
    <mergeCell ref="U10:U13"/>
    <mergeCell ref="V10:V13"/>
    <mergeCell ref="E9:E12"/>
    <mergeCell ref="B9:B14"/>
    <mergeCell ref="C9:C14"/>
    <mergeCell ref="F9:F12"/>
    <mergeCell ref="Q15:Q35"/>
    <mergeCell ref="K13:L13"/>
    <mergeCell ref="N9:N12"/>
    <mergeCell ref="O9:O12"/>
    <mergeCell ref="P9:P12"/>
    <mergeCell ref="L9:L12"/>
    <mergeCell ref="M9:M12"/>
    <mergeCell ref="K36:K38"/>
    <mergeCell ref="L36:L38"/>
    <mergeCell ref="M36:M38"/>
    <mergeCell ref="I9:I12"/>
    <mergeCell ref="J9:J12"/>
    <mergeCell ref="K9:K12"/>
    <mergeCell ref="J36:J38"/>
    <mergeCell ref="I36:I38"/>
    <mergeCell ref="N36:N38"/>
    <mergeCell ref="O13:P13"/>
    <mergeCell ref="O36:O38"/>
    <mergeCell ref="P36:P38"/>
  </mergeCells>
  <conditionalFormatting sqref="X25">
    <cfRule type="cellIs" priority="1" dxfId="0" operator="greaterThanOrEqual" stopIfTrue="1">
      <formula>$T$36</formula>
    </cfRule>
    <cfRule type="cellIs" priority="2" dxfId="1" operator="lessThan" stopIfTrue="1">
      <formula>$T$36</formula>
    </cfRule>
  </conditionalFormatting>
  <conditionalFormatting sqref="T15:T35">
    <cfRule type="cellIs" priority="3" dxfId="0" operator="equal" stopIfTrue="1">
      <formula>$T$36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COMPRENSIVO S. ANGELO DI BROLO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I.C. Sant'angelo di Brolo</dc:creator>
  <cp:keywords/>
  <dc:description/>
  <cp:lastModifiedBy>Administrator</cp:lastModifiedBy>
  <dcterms:created xsi:type="dcterms:W3CDTF">2012-01-25T10:54:43Z</dcterms:created>
  <dcterms:modified xsi:type="dcterms:W3CDTF">2012-02-04T15:39:16Z</dcterms:modified>
  <cp:category/>
  <cp:version/>
  <cp:contentType/>
  <cp:contentStatus/>
</cp:coreProperties>
</file>